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'отчет'!$A$1:$E$125</definedName>
  </definedNames>
  <calcPr fullCalcOnLoad="1"/>
</workbook>
</file>

<file path=xl/sharedStrings.xml><?xml version="1.0" encoding="utf-8"?>
<sst xmlns="http://schemas.openxmlformats.org/spreadsheetml/2006/main" count="475" uniqueCount="211">
  <si>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</si>
  <si>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</si>
  <si>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</si>
  <si>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</si>
  <si>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</si>
  <si>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</si>
  <si>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</si>
  <si>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</si>
  <si>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</si>
  <si>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</si>
  <si>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</si>
  <si>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</si>
  <si>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</si>
  <si>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</si>
  <si>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</si>
  <si>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</si>
  <si>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</si>
  <si>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</si>
  <si>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</si>
  <si>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</si>
  <si>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</si>
  <si>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</si>
  <si>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</si>
  <si>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</si>
  <si>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</si>
  <si>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</si>
  <si>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</si>
  <si>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</si>
  <si>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</si>
  <si>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</si>
  <si>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</si>
  <si>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</si>
  <si>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</si>
  <si>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</si>
  <si>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</si>
  <si>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</si>
  <si>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</si>
  <si>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</si>
  <si>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</si>
  <si>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</si>
  <si>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</si>
  <si>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</si>
  <si>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</si>
  <si>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</si>
  <si>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</si>
  <si>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</si>
  <si>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</si>
  <si>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</si>
  <si>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</si>
  <si>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</si>
  <si>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</si>
  <si>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</si>
  <si>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</si>
  <si>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</si>
  <si>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</si>
  <si>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</si>
  <si>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</si>
  <si>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</si>
  <si>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</si>
  <si>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</si>
  <si>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</si>
  <si>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</si>
  <si>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</si>
  <si>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</si>
  <si>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</si>
  <si>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</si>
  <si>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</si>
  <si>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</si>
  <si>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</si>
  <si>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</si>
  <si>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</si>
  <si>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</si>
  <si>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</si>
  <si>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</si>
  <si>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</si>
  <si>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</si>
  <si>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</si>
  <si>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</si>
  <si>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</si>
  <si>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</si>
  <si>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</si>
  <si>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</si>
  <si>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</si>
  <si>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</si>
  <si>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</si>
  <si>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</si>
  <si>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</si>
  <si>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</si>
  <si>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</si>
  <si>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</si>
  <si>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</si>
  <si>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</si>
  <si>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</si>
  <si>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</si>
  <si>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</si>
  <si>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</si>
  <si>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</si>
  <si>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</si>
  <si>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</si>
  <si>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</si>
  <si>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</si>
  <si>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</si>
  <si>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</si>
  <si>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</si>
  <si>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</si>
  <si>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</si>
  <si>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</si>
  <si>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</si>
  <si>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</si>
  <si>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</si>
  <si>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</si>
  <si>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</si>
  <si>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</si>
  <si>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</si>
  <si>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</si>
  <si>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</si>
  <si>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</si>
  <si>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</si>
  <si>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</si>
  <si>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</si>
  <si>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</si>
  <si>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</si>
  <si>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</si>
  <si>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</si>
  <si>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</si>
  <si>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</si>
  <si>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</si>
  <si>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</si>
  <si>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</si>
  <si>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</si>
  <si>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</si>
  <si>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</si>
  <si>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</si>
  <si>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</si>
  <si>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</si>
  <si>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</si>
  <si>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</si>
  <si>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</si>
  <si>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</si>
  <si>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</si>
  <si>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</si>
  <si>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</si>
  <si>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</si>
  <si>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</si>
  <si>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</si>
  <si>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</si>
  <si>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</si>
  <si>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</si>
  <si>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</si>
  <si>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</si>
  <si>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</si>
  <si>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</si>
  <si>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</si>
  <si>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</si>
  <si>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</si>
  <si>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</si>
  <si>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</si>
  <si>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</si>
  <si>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</si>
  <si>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</si>
  <si>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</si>
  <si>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</si>
  <si>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</si>
  <si>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</si>
  <si>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</si>
  <si>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</si>
  <si>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</si>
  <si>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</si>
  <si>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</si>
  <si>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</si>
  <si>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</si>
  <si>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</si>
  <si>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</si>
  <si>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</si>
  <si>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</si>
  <si>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</si>
  <si>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</si>
  <si>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</si>
  <si>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</si>
  <si>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</si>
  <si>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</si>
  <si>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</si>
  <si>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</si>
  <si>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</si>
  <si>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</si>
  <si>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</si>
  <si>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</si>
  <si>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</si>
  <si>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</si>
  <si>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</si>
  <si>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</si>
  <si>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</si>
  <si>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хвс</t>
  </si>
  <si>
    <t>водоот</t>
  </si>
  <si>
    <t>ХВС</t>
  </si>
  <si>
    <t>м.куб.</t>
  </si>
  <si>
    <t>Водоотведение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</si>
  <si>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</si>
  <si>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</si>
  <si>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</si>
  <si>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</si>
  <si>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</si>
  <si>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</si>
  <si>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</si>
  <si>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</si>
  <si>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</si>
  <si>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</si>
  <si>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Отчет о выполнении договора управления за 2015г по многоквартирному жилому дому №35 по ул.Летней</t>
  </si>
  <si>
    <t>долг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</si>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</sst>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1" fillId="7" borderId="23" xfId="0" applyFont="1" applyFill="1" applyBorder="1" applyAlignment="1">
      <alignment vertical="top" wrapText="1"/>
    </xf>
    <xf numFmtId="0" fontId="1" fillId="7" borderId="24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8" borderId="23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7">
      <selection activeCell="D21" sqref="D21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14.29</v>
      </c>
      <c r="C2">
        <v>365.6</v>
      </c>
      <c r="D2" s="39">
        <f>B2*C2</f>
        <v>5224.424</v>
      </c>
    </row>
    <row r="3" spans="1:4" ht="12.75">
      <c r="A3" t="s">
        <v>131</v>
      </c>
      <c r="B3">
        <v>14.29</v>
      </c>
      <c r="C3">
        <v>365.6</v>
      </c>
      <c r="D3" s="39">
        <f aca="true" t="shared" si="0" ref="D3:D13">B3*C3</f>
        <v>5224.424</v>
      </c>
    </row>
    <row r="4" spans="1:4" ht="12.75">
      <c r="A4" t="s">
        <v>132</v>
      </c>
      <c r="B4">
        <v>14.29</v>
      </c>
      <c r="C4">
        <v>365.6</v>
      </c>
      <c r="D4" s="39">
        <f t="shared" si="0"/>
        <v>5224.424</v>
      </c>
    </row>
    <row r="5" spans="1:4" ht="12.75">
      <c r="A5" t="s">
        <v>133</v>
      </c>
      <c r="B5">
        <v>14.29</v>
      </c>
      <c r="C5">
        <v>365.6</v>
      </c>
      <c r="D5" s="39">
        <f t="shared" si="0"/>
        <v>5224.424</v>
      </c>
    </row>
    <row r="6" spans="1:4" ht="12.75">
      <c r="A6" t="s">
        <v>134</v>
      </c>
      <c r="B6">
        <v>14.29</v>
      </c>
      <c r="C6">
        <v>365.6</v>
      </c>
      <c r="D6" s="39">
        <f t="shared" si="0"/>
        <v>5224.424</v>
      </c>
    </row>
    <row r="7" spans="1:4" ht="12.75">
      <c r="A7" t="s">
        <v>135</v>
      </c>
      <c r="B7">
        <v>14.29</v>
      </c>
      <c r="C7">
        <v>365.6</v>
      </c>
      <c r="D7" s="39">
        <f t="shared" si="0"/>
        <v>5224.424</v>
      </c>
    </row>
    <row r="8" spans="1:4" ht="12.75">
      <c r="A8" t="s">
        <v>136</v>
      </c>
      <c r="B8">
        <v>14.29</v>
      </c>
      <c r="C8">
        <v>365.6</v>
      </c>
      <c r="D8" s="39">
        <f t="shared" si="0"/>
        <v>5224.424</v>
      </c>
    </row>
    <row r="9" spans="1:4" ht="12.75">
      <c r="A9" t="s">
        <v>137</v>
      </c>
      <c r="B9">
        <v>14.29</v>
      </c>
      <c r="C9">
        <v>365.6</v>
      </c>
      <c r="D9" s="39">
        <f t="shared" si="0"/>
        <v>5224.424</v>
      </c>
    </row>
    <row r="10" spans="1:4" ht="12.75">
      <c r="A10" t="s">
        <v>138</v>
      </c>
      <c r="B10">
        <v>14.29</v>
      </c>
      <c r="C10">
        <v>365.6</v>
      </c>
      <c r="D10" s="39">
        <f t="shared" si="0"/>
        <v>5224.424</v>
      </c>
    </row>
    <row r="11" spans="1:4" ht="12.75">
      <c r="A11" t="s">
        <v>139</v>
      </c>
      <c r="B11">
        <v>14.29</v>
      </c>
      <c r="C11">
        <v>365.6</v>
      </c>
      <c r="D11" s="39">
        <f t="shared" si="0"/>
        <v>5224.424</v>
      </c>
    </row>
    <row r="12" spans="1:4" ht="12.75">
      <c r="A12" t="s">
        <v>140</v>
      </c>
      <c r="B12">
        <v>14.29</v>
      </c>
      <c r="C12">
        <v>365.6</v>
      </c>
      <c r="D12" s="39">
        <f t="shared" si="0"/>
        <v>5224.424</v>
      </c>
    </row>
    <row r="13" spans="1:4" ht="12.75">
      <c r="A13" t="s">
        <v>141</v>
      </c>
      <c r="B13">
        <v>14.29</v>
      </c>
      <c r="C13">
        <v>365.6</v>
      </c>
      <c r="D13" s="39">
        <f t="shared" si="0"/>
        <v>5224.424</v>
      </c>
    </row>
    <row r="14" ht="12.75">
      <c r="D14" s="39">
        <f>SUM(D2:D13)</f>
        <v>62693.087999999996</v>
      </c>
    </row>
    <row r="16" spans="2:4" ht="12.75">
      <c r="B16" t="s">
        <v>185</v>
      </c>
      <c r="C16" t="s">
        <v>186</v>
      </c>
      <c r="D16" t="s">
        <v>208</v>
      </c>
    </row>
    <row r="17" spans="1:4" ht="12.75">
      <c r="A17" t="s">
        <v>184</v>
      </c>
      <c r="B17">
        <v>93052.68</v>
      </c>
      <c r="C17" s="39">
        <f>B17/B21*C21</f>
        <v>85544.70696443945</v>
      </c>
      <c r="D17">
        <f>B17/B21*D21</f>
        <v>15692.711994120738</v>
      </c>
    </row>
    <row r="18" spans="1:4" ht="12.75">
      <c r="A18" t="s">
        <v>191</v>
      </c>
      <c r="B18">
        <v>12020.87</v>
      </c>
      <c r="C18" s="39">
        <f>B18/B21*C21</f>
        <v>11050.963836910676</v>
      </c>
      <c r="D18">
        <f>B18/B21*D21</f>
        <v>2027.2393103429818</v>
      </c>
    </row>
    <row r="19" spans="1:4" ht="12.75">
      <c r="A19" t="s">
        <v>192</v>
      </c>
      <c r="B19">
        <v>11393.44</v>
      </c>
      <c r="C19" s="39">
        <f>B19/B21*C21</f>
        <v>10474.158144794144</v>
      </c>
      <c r="D19" s="39">
        <f>B19/B21*D21</f>
        <v>1921.4274381167206</v>
      </c>
    </row>
    <row r="20" spans="1:4" ht="12.75">
      <c r="A20" t="s">
        <v>193</v>
      </c>
      <c r="B20">
        <f>10628.61+63.55</f>
        <v>10692.16</v>
      </c>
      <c r="C20" s="39">
        <f>B20/B21*C21</f>
        <v>9829.46105385574</v>
      </c>
      <c r="D20" s="39">
        <f>B20/B21*D21</f>
        <v>1803.1612574195392</v>
      </c>
    </row>
    <row r="21" spans="2:4" ht="12.75">
      <c r="B21">
        <f>SUM(B17:B20)</f>
        <v>127159.15</v>
      </c>
      <c r="C21" s="39">
        <f>109177.02+7722.27</f>
        <v>116899.29000000001</v>
      </c>
      <c r="D21" s="39">
        <f>11184.68+B21-C21</f>
        <v>21444.53999999998</v>
      </c>
    </row>
    <row r="23" spans="1:2" ht="12.75">
      <c r="A23" t="s">
        <v>130</v>
      </c>
      <c r="B23">
        <v>8269.87</v>
      </c>
    </row>
    <row r="24" spans="1:2" ht="12.75">
      <c r="A24" t="s">
        <v>131</v>
      </c>
      <c r="B24">
        <v>9242.39</v>
      </c>
    </row>
    <row r="25" spans="1:2" ht="12.75">
      <c r="A25" t="s">
        <v>132</v>
      </c>
      <c r="B25">
        <v>8756.13</v>
      </c>
    </row>
    <row r="26" spans="1:2" ht="12.75">
      <c r="A26" t="s">
        <v>133</v>
      </c>
      <c r="B26">
        <v>8756.13</v>
      </c>
    </row>
    <row r="27" spans="1:2" ht="12.75">
      <c r="A27" t="s">
        <v>134</v>
      </c>
      <c r="B27">
        <v>8756.13</v>
      </c>
    </row>
    <row r="28" spans="1:2" ht="12.75">
      <c r="A28" t="s">
        <v>135</v>
      </c>
      <c r="B28">
        <v>8756.13</v>
      </c>
    </row>
    <row r="29" spans="1:2" ht="12.75">
      <c r="A29" t="s">
        <v>136</v>
      </c>
      <c r="B29">
        <v>8756.13</v>
      </c>
    </row>
    <row r="30" spans="1:2" ht="12.75">
      <c r="A30" t="s">
        <v>137</v>
      </c>
      <c r="B30">
        <v>8756.13</v>
      </c>
    </row>
    <row r="31" spans="1:2" ht="12.75">
      <c r="A31" t="s">
        <v>138</v>
      </c>
      <c r="B31">
        <v>8756.13</v>
      </c>
    </row>
    <row r="32" spans="1:2" ht="12.75">
      <c r="A32" t="s">
        <v>139</v>
      </c>
      <c r="B32">
        <v>8756.13</v>
      </c>
    </row>
    <row r="33" spans="1:2" ht="12.75">
      <c r="A33" t="s">
        <v>140</v>
      </c>
      <c r="B33">
        <v>8756.13</v>
      </c>
    </row>
    <row r="34" spans="1:2" ht="12.75">
      <c r="A34" t="s">
        <v>141</v>
      </c>
      <c r="B34">
        <v>8756.12</v>
      </c>
    </row>
    <row r="35" ht="12.75">
      <c r="B35">
        <f>SUM(B23:B34)</f>
        <v>105073.55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7">
      <selection activeCell="G26" sqref="G26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1" t="s">
        <v>129</v>
      </c>
      <c r="B1" s="51" t="s">
        <v>143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6"/>
    </row>
    <row r="2" spans="1:14" ht="30.75" customHeight="1">
      <c r="A2" s="51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/>
      <c r="C3" s="6"/>
      <c r="D3" s="6"/>
      <c r="E3" s="6"/>
      <c r="F3" s="6"/>
      <c r="G3" s="6">
        <v>40533</v>
      </c>
      <c r="H3" s="6"/>
      <c r="I3" s="6"/>
      <c r="J3" s="6">
        <v>19105</v>
      </c>
      <c r="K3" s="6"/>
      <c r="L3" s="6"/>
      <c r="M3" s="6"/>
      <c r="N3" s="8">
        <f>SUM(B3:M3)</f>
        <v>59638</v>
      </c>
    </row>
    <row r="4" spans="1:14" ht="33" customHeight="1">
      <c r="A4" s="7" t="s">
        <v>145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>
        <f aca="true" t="shared" si="0" ref="N4:N14">SUM(B4:M4)</f>
        <v>0</v>
      </c>
    </row>
    <row r="5" spans="1:14" ht="33" customHeight="1">
      <c r="A5" s="31" t="s">
        <v>125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9">
        <f t="shared" si="0"/>
        <v>0</v>
      </c>
    </row>
    <row r="6" spans="1:14" ht="48" customHeight="1">
      <c r="A6" s="31" t="s">
        <v>128</v>
      </c>
      <c r="B6" s="32">
        <v>899.38</v>
      </c>
      <c r="C6" s="32">
        <v>899.38</v>
      </c>
      <c r="D6" s="32">
        <v>899.38</v>
      </c>
      <c r="E6" s="32">
        <v>899.38</v>
      </c>
      <c r="F6" s="32">
        <v>899.38</v>
      </c>
      <c r="G6" s="32">
        <v>899.38</v>
      </c>
      <c r="H6" s="32">
        <v>899.38</v>
      </c>
      <c r="I6" s="32">
        <v>899.38</v>
      </c>
      <c r="J6" s="32">
        <v>899.38</v>
      </c>
      <c r="K6" s="32">
        <v>899.38</v>
      </c>
      <c r="L6" s="32">
        <v>899.38</v>
      </c>
      <c r="M6" s="32">
        <v>899.38</v>
      </c>
      <c r="N6" s="9">
        <f t="shared" si="0"/>
        <v>10792.559999999998</v>
      </c>
    </row>
    <row r="7" spans="1:14" ht="42.75" customHeight="1">
      <c r="A7" s="7" t="s">
        <v>124</v>
      </c>
      <c r="B7" s="6"/>
      <c r="C7" s="6"/>
      <c r="D7" s="6"/>
      <c r="E7" s="6">
        <v>240</v>
      </c>
      <c r="F7" s="6"/>
      <c r="G7" s="6"/>
      <c r="H7" s="6"/>
      <c r="I7" s="6"/>
      <c r="J7" s="6"/>
      <c r="K7" s="6"/>
      <c r="L7" s="6">
        <v>400</v>
      </c>
      <c r="M7" s="6"/>
      <c r="N7" s="8">
        <f t="shared" si="0"/>
        <v>640</v>
      </c>
    </row>
    <row r="8" spans="1:14" ht="33" customHeight="1">
      <c r="A8" s="7" t="s">
        <v>161</v>
      </c>
      <c r="B8" s="6"/>
      <c r="C8" s="6">
        <v>52.88</v>
      </c>
      <c r="D8" s="6">
        <v>52.88</v>
      </c>
      <c r="E8" s="6">
        <v>52.88</v>
      </c>
      <c r="F8" s="6">
        <v>187.19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715.99</v>
      </c>
    </row>
    <row r="9" spans="1:14" ht="33" customHeight="1">
      <c r="A9" s="7" t="s">
        <v>122</v>
      </c>
      <c r="B9" s="6"/>
      <c r="C9" s="6"/>
      <c r="D9" s="6"/>
      <c r="E9" s="6"/>
      <c r="F9" s="6">
        <v>675.2</v>
      </c>
      <c r="G9" s="6"/>
      <c r="H9" s="6"/>
      <c r="I9" s="6"/>
      <c r="J9" s="6">
        <v>619.2</v>
      </c>
      <c r="K9" s="6"/>
      <c r="L9" s="6"/>
      <c r="M9" s="6"/>
      <c r="N9" s="8">
        <f t="shared" si="0"/>
        <v>1294.4</v>
      </c>
    </row>
    <row r="10" spans="1:14" ht="46.5" customHeight="1">
      <c r="A10" s="7" t="s">
        <v>120</v>
      </c>
      <c r="B10" s="6"/>
      <c r="C10" s="6"/>
      <c r="D10" s="6"/>
      <c r="E10" s="6"/>
      <c r="F10" s="6"/>
      <c r="G10" s="6">
        <v>1155.18</v>
      </c>
      <c r="H10" s="6"/>
      <c r="I10" s="6"/>
      <c r="J10" s="6"/>
      <c r="K10" s="6"/>
      <c r="L10" s="6"/>
      <c r="M10" s="6"/>
      <c r="N10" s="8">
        <f t="shared" si="0"/>
        <v>1155.18</v>
      </c>
    </row>
    <row r="11" spans="1:14" ht="38.25">
      <c r="A11" s="31" t="s">
        <v>119</v>
      </c>
      <c r="B11" s="32">
        <v>135.27</v>
      </c>
      <c r="C11" s="32">
        <v>135.27</v>
      </c>
      <c r="D11" s="32">
        <v>135.27</v>
      </c>
      <c r="E11" s="32">
        <v>135.27</v>
      </c>
      <c r="F11" s="32">
        <v>135.27</v>
      </c>
      <c r="G11" s="32">
        <v>135.27</v>
      </c>
      <c r="H11" s="32">
        <v>135.27</v>
      </c>
      <c r="I11" s="32">
        <v>135.27</v>
      </c>
      <c r="J11" s="32">
        <v>135.27</v>
      </c>
      <c r="K11" s="32">
        <v>135.27</v>
      </c>
      <c r="L11" s="32">
        <v>135.27</v>
      </c>
      <c r="M11" s="32">
        <v>135.27</v>
      </c>
      <c r="N11" s="9">
        <f t="shared" si="0"/>
        <v>1623.24</v>
      </c>
    </row>
    <row r="12" spans="1:14" ht="29.25" customHeight="1">
      <c r="A12" s="31" t="s">
        <v>127</v>
      </c>
      <c r="B12" s="32">
        <v>573.99</v>
      </c>
      <c r="C12" s="32">
        <v>573.99</v>
      </c>
      <c r="D12" s="32">
        <v>573.99</v>
      </c>
      <c r="E12" s="32">
        <v>573.99</v>
      </c>
      <c r="F12" s="32">
        <v>573.99</v>
      </c>
      <c r="G12" s="32">
        <v>573.99</v>
      </c>
      <c r="H12" s="32">
        <v>573.99</v>
      </c>
      <c r="I12" s="32">
        <v>573.99</v>
      </c>
      <c r="J12" s="32">
        <v>573.99</v>
      </c>
      <c r="K12" s="32">
        <v>573.99</v>
      </c>
      <c r="L12" s="32">
        <v>573.99</v>
      </c>
      <c r="M12" s="32">
        <v>573.99</v>
      </c>
      <c r="N12" s="9">
        <f t="shared" si="0"/>
        <v>6887.879999999998</v>
      </c>
    </row>
    <row r="13" spans="1:14" ht="36.75" customHeight="1">
      <c r="A13" s="7" t="s">
        <v>126</v>
      </c>
      <c r="B13" s="6">
        <v>325.38</v>
      </c>
      <c r="C13" s="6">
        <v>325.38</v>
      </c>
      <c r="D13" s="6">
        <v>325.38</v>
      </c>
      <c r="E13" s="6">
        <v>325.38</v>
      </c>
      <c r="F13" s="6">
        <v>325.38</v>
      </c>
      <c r="G13" s="6">
        <v>325.38</v>
      </c>
      <c r="H13" s="6">
        <v>325.38</v>
      </c>
      <c r="I13" s="6">
        <v>325.38</v>
      </c>
      <c r="J13" s="6">
        <v>325.38</v>
      </c>
      <c r="K13" s="6">
        <v>325.38</v>
      </c>
      <c r="L13" s="6">
        <v>325.38</v>
      </c>
      <c r="M13" s="6">
        <v>325.38</v>
      </c>
      <c r="N13" s="8">
        <f t="shared" si="0"/>
        <v>3904.560000000001</v>
      </c>
    </row>
    <row r="14" spans="1:14" ht="27" customHeight="1" thickBot="1">
      <c r="A14" s="33" t="s">
        <v>123</v>
      </c>
      <c r="B14" s="34">
        <v>882.51</v>
      </c>
      <c r="C14" s="34">
        <v>985.78</v>
      </c>
      <c r="D14" s="34">
        <v>985.78</v>
      </c>
      <c r="E14" s="34">
        <v>924.17</v>
      </c>
      <c r="F14" s="34">
        <v>924.17</v>
      </c>
      <c r="G14" s="34">
        <v>924.17</v>
      </c>
      <c r="H14" s="34">
        <v>932.09</v>
      </c>
      <c r="I14" s="34">
        <v>932.09</v>
      </c>
      <c r="J14" s="34">
        <v>932.09</v>
      </c>
      <c r="K14" s="34">
        <v>932.09</v>
      </c>
      <c r="L14" s="34">
        <v>994.23</v>
      </c>
      <c r="M14" s="34">
        <v>994.23</v>
      </c>
      <c r="N14" s="35">
        <f t="shared" si="0"/>
        <v>11343.4</v>
      </c>
    </row>
    <row r="15" spans="1:14" ht="30.75" customHeight="1" thickBot="1">
      <c r="A15" s="36" t="s">
        <v>144</v>
      </c>
      <c r="B15" s="37">
        <f>SUM(B3:B14)</f>
        <v>2816.5299999999997</v>
      </c>
      <c r="C15" s="37">
        <f aca="true" t="shared" si="1" ref="C15:M15">SUM(C3:C14)</f>
        <v>2972.6800000000003</v>
      </c>
      <c r="D15" s="37">
        <f t="shared" si="1"/>
        <v>2972.6800000000003</v>
      </c>
      <c r="E15" s="37">
        <f t="shared" si="1"/>
        <v>3151.07</v>
      </c>
      <c r="F15" s="37">
        <f t="shared" si="1"/>
        <v>3720.58</v>
      </c>
      <c r="G15" s="37">
        <f t="shared" si="1"/>
        <v>44599.249999999985</v>
      </c>
      <c r="H15" s="37">
        <f t="shared" si="1"/>
        <v>2918.9900000000002</v>
      </c>
      <c r="I15" s="37">
        <f t="shared" si="1"/>
        <v>2918.9900000000002</v>
      </c>
      <c r="J15" s="37">
        <f t="shared" si="1"/>
        <v>22643.190000000006</v>
      </c>
      <c r="K15" s="37">
        <f t="shared" si="1"/>
        <v>2918.9900000000002</v>
      </c>
      <c r="L15" s="37">
        <f t="shared" si="1"/>
        <v>3381.1300000000006</v>
      </c>
      <c r="M15" s="37">
        <f t="shared" si="1"/>
        <v>2981.13</v>
      </c>
      <c r="N15" s="38">
        <f>SUM(B15:M15)</f>
        <v>97995.21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zoomScaleSheetLayoutView="100" zoomScalePageLayoutView="0" workbookViewId="0" topLeftCell="A87">
      <selection activeCell="A96" sqref="A96:E96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27.75" customHeight="1" thickBot="1">
      <c r="A1" s="60" t="s">
        <v>207</v>
      </c>
      <c r="B1" s="60"/>
      <c r="C1" s="60"/>
      <c r="D1" s="60"/>
      <c r="E1" s="60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39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57" t="s">
        <v>12</v>
      </c>
      <c r="B6" s="58"/>
      <c r="C6" s="58"/>
      <c r="D6" s="58"/>
      <c r="E6" s="58"/>
    </row>
    <row r="7" spans="1:5" ht="30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77767.22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0">
        <v>0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1">
        <f>E11+E12+E13</f>
        <v>105073.54999999999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0">
        <f>Лист1!B17+Лист1!B18-E12-E13</f>
        <v>35492.581999999995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0">
        <f>Лист1!D14</f>
        <v>62693.087999999996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0">
        <f>'стоимость работ по видам'!N12</f>
        <v>6887.879999999998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0">
        <f>E15+E16+E17+E18+E19</f>
        <v>96595.67080135012</v>
      </c>
    </row>
    <row r="15" spans="1:5" ht="52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0">
        <f>Лист1!C17+Лист1!C18</f>
        <v>96595.67080135012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v>0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2">
        <f>E14</f>
        <v>96595.67080135012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3">
        <f>E8+E10+E16+E17+E18+E19-E38</f>
        <v>84845.56</v>
      </c>
    </row>
    <row r="23" spans="1:5" ht="39.75" customHeight="1" thickBot="1">
      <c r="A23" s="2" t="s">
        <v>56</v>
      </c>
      <c r="B23" s="44" t="s">
        <v>188</v>
      </c>
      <c r="C23" s="1" t="s">
        <v>15</v>
      </c>
      <c r="D23" s="44" t="s">
        <v>188</v>
      </c>
      <c r="E23" s="3">
        <v>0</v>
      </c>
    </row>
    <row r="24" spans="1:5" ht="62.25" customHeight="1" thickBot="1">
      <c r="A24" s="45" t="s">
        <v>189</v>
      </c>
      <c r="B24" s="46" t="s">
        <v>190</v>
      </c>
      <c r="C24" s="1" t="s">
        <v>15</v>
      </c>
      <c r="D24" s="46" t="s">
        <v>190</v>
      </c>
      <c r="E24" s="47">
        <f>Лист1!D21</f>
        <v>21444.53999999998</v>
      </c>
    </row>
    <row r="25" spans="1:5" ht="39.75" customHeight="1" thickBot="1">
      <c r="A25" s="57" t="s">
        <v>58</v>
      </c>
      <c r="B25" s="58"/>
      <c r="C25" s="58"/>
      <c r="D25" s="58"/>
      <c r="E25" s="58"/>
    </row>
    <row r="26" spans="1:7" ht="39.75" customHeight="1" thickBot="1">
      <c r="A26" s="2" t="s">
        <v>59</v>
      </c>
      <c r="B26" s="61" t="s">
        <v>60</v>
      </c>
      <c r="C26" s="62"/>
      <c r="D26" s="63"/>
      <c r="E26" s="29" t="s">
        <v>62</v>
      </c>
      <c r="F26" s="30"/>
      <c r="G26" s="30"/>
    </row>
    <row r="27" spans="1:5" ht="39.75" customHeight="1" thickBot="1">
      <c r="A27" s="12" t="s">
        <v>150</v>
      </c>
      <c r="B27" s="67" t="s">
        <v>181</v>
      </c>
      <c r="C27" s="68"/>
      <c r="D27" s="69"/>
      <c r="E27" s="17">
        <f>'стоимость работ по видам'!N3+'стоимость работ по видам'!N4</f>
        <v>59638</v>
      </c>
    </row>
    <row r="28" spans="1:5" ht="39.75" customHeight="1" thickBot="1">
      <c r="A28" s="12" t="s">
        <v>151</v>
      </c>
      <c r="B28" s="70" t="s">
        <v>125</v>
      </c>
      <c r="C28" s="71"/>
      <c r="D28" s="72"/>
      <c r="E28" s="3">
        <f>'стоимость работ по видам'!N5</f>
        <v>0</v>
      </c>
    </row>
    <row r="29" spans="1:5" ht="39.75" customHeight="1" thickBot="1">
      <c r="A29" s="12" t="s">
        <v>152</v>
      </c>
      <c r="B29" s="70" t="s">
        <v>128</v>
      </c>
      <c r="C29" s="71"/>
      <c r="D29" s="72"/>
      <c r="E29" s="3">
        <f>'стоимость работ по видам'!N6</f>
        <v>10792.559999999998</v>
      </c>
    </row>
    <row r="30" spans="1:5" ht="39.75" customHeight="1" thickBot="1">
      <c r="A30" s="12" t="s">
        <v>153</v>
      </c>
      <c r="B30" s="70" t="s">
        <v>124</v>
      </c>
      <c r="C30" s="71"/>
      <c r="D30" s="72"/>
      <c r="E30" s="3">
        <f>'стоимость работ по видам'!N7</f>
        <v>640</v>
      </c>
    </row>
    <row r="31" spans="1:5" ht="39.75" customHeight="1" thickBot="1">
      <c r="A31" s="12" t="s">
        <v>154</v>
      </c>
      <c r="B31" s="70" t="s">
        <v>162</v>
      </c>
      <c r="C31" s="71"/>
      <c r="D31" s="72"/>
      <c r="E31" s="3">
        <f>'стоимость работ по видам'!N8</f>
        <v>715.99</v>
      </c>
    </row>
    <row r="32" spans="1:5" ht="39.75" customHeight="1" thickBot="1">
      <c r="A32" s="12" t="s">
        <v>155</v>
      </c>
      <c r="B32" s="70" t="s">
        <v>122</v>
      </c>
      <c r="C32" s="71"/>
      <c r="D32" s="72"/>
      <c r="E32" s="3">
        <f>'стоимость работ по видам'!N9</f>
        <v>1294.4</v>
      </c>
    </row>
    <row r="33" spans="1:5" ht="39.75" customHeight="1" thickBot="1">
      <c r="A33" s="12" t="s">
        <v>156</v>
      </c>
      <c r="B33" s="67" t="s">
        <v>120</v>
      </c>
      <c r="C33" s="68"/>
      <c r="D33" s="69"/>
      <c r="E33" s="3">
        <f>'стоимость работ по видам'!N10</f>
        <v>1155.18</v>
      </c>
    </row>
    <row r="34" spans="1:5" ht="39.75" customHeight="1" thickBot="1">
      <c r="A34" s="12" t="s">
        <v>157</v>
      </c>
      <c r="B34" s="67" t="s">
        <v>119</v>
      </c>
      <c r="C34" s="68"/>
      <c r="D34" s="69"/>
      <c r="E34" s="3">
        <f>'стоимость работ по видам'!N11</f>
        <v>1623.24</v>
      </c>
    </row>
    <row r="35" spans="1:5" ht="39.75" customHeight="1" thickBot="1">
      <c r="A35" s="12" t="s">
        <v>158</v>
      </c>
      <c r="B35" s="67" t="s">
        <v>127</v>
      </c>
      <c r="C35" s="68"/>
      <c r="D35" s="69"/>
      <c r="E35" s="3">
        <f>'стоимость работ по видам'!N12</f>
        <v>6887.879999999998</v>
      </c>
    </row>
    <row r="36" spans="1:5" ht="39.75" customHeight="1" thickBot="1">
      <c r="A36" s="12" t="s">
        <v>159</v>
      </c>
      <c r="B36" s="67" t="s">
        <v>126</v>
      </c>
      <c r="C36" s="68"/>
      <c r="D36" s="69"/>
      <c r="E36" s="3">
        <f>'стоимость работ по видам'!N13</f>
        <v>3904.560000000001</v>
      </c>
    </row>
    <row r="37" spans="1:5" ht="39.75" customHeight="1" thickBot="1">
      <c r="A37" s="12" t="s">
        <v>160</v>
      </c>
      <c r="B37" s="67" t="s">
        <v>123</v>
      </c>
      <c r="C37" s="68"/>
      <c r="D37" s="69"/>
      <c r="E37" s="3">
        <f>'стоимость работ по видам'!N14</f>
        <v>11343.4</v>
      </c>
    </row>
    <row r="38" spans="1:5" ht="39.75" customHeight="1" thickBot="1">
      <c r="A38" s="2" t="s">
        <v>61</v>
      </c>
      <c r="B38" s="64" t="s">
        <v>62</v>
      </c>
      <c r="C38" s="65"/>
      <c r="D38" s="66"/>
      <c r="E38" s="20">
        <f>SUM(E27:E37)</f>
        <v>97995.20999999999</v>
      </c>
    </row>
    <row r="39" spans="1:6" ht="32.25" customHeight="1" thickBot="1">
      <c r="A39" s="18" t="s">
        <v>63</v>
      </c>
      <c r="B39" s="75" t="s">
        <v>64</v>
      </c>
      <c r="C39" s="76"/>
      <c r="D39" s="77"/>
      <c r="E39" s="19"/>
      <c r="F39" s="14"/>
    </row>
    <row r="40" spans="1:6" ht="31.5" customHeight="1" thickBot="1">
      <c r="A40" s="54" t="s">
        <v>163</v>
      </c>
      <c r="B40" s="67" t="s">
        <v>181</v>
      </c>
      <c r="C40" s="68"/>
      <c r="D40" s="69"/>
      <c r="E40" s="25"/>
      <c r="F40" s="14"/>
    </row>
    <row r="41" spans="1:6" ht="31.5" customHeight="1" thickBot="1">
      <c r="A41" s="55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55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56"/>
      <c r="B43" s="3" t="s">
        <v>66</v>
      </c>
      <c r="C43" s="1" t="s">
        <v>15</v>
      </c>
      <c r="D43" s="3" t="s">
        <v>66</v>
      </c>
      <c r="E43" s="40">
        <v>14.29</v>
      </c>
      <c r="F43" s="14"/>
    </row>
    <row r="44" spans="1:6" ht="27.75" customHeight="1" thickBot="1">
      <c r="A44" s="54" t="s">
        <v>182</v>
      </c>
      <c r="B44" s="70" t="s">
        <v>125</v>
      </c>
      <c r="C44" s="71"/>
      <c r="D44" s="72"/>
      <c r="E44" s="22"/>
      <c r="F44" s="14"/>
    </row>
    <row r="45" spans="1:6" ht="43.5" customHeight="1" thickBot="1">
      <c r="A45" s="55"/>
      <c r="B45" s="13" t="s">
        <v>65</v>
      </c>
      <c r="C45" s="21"/>
      <c r="D45" s="28" t="s">
        <v>65</v>
      </c>
      <c r="E45" s="27" t="s">
        <v>209</v>
      </c>
      <c r="F45" s="14"/>
    </row>
    <row r="46" spans="1:6" ht="27.75" customHeight="1" thickBot="1">
      <c r="A46" s="55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56"/>
      <c r="B47" s="13" t="s">
        <v>66</v>
      </c>
      <c r="C47" s="23" t="s">
        <v>15</v>
      </c>
      <c r="D47" s="13" t="s">
        <v>66</v>
      </c>
      <c r="E47" s="3">
        <v>0</v>
      </c>
      <c r="F47" s="14"/>
    </row>
    <row r="48" spans="1:6" ht="27.75" customHeight="1" thickBot="1">
      <c r="A48" s="54" t="s">
        <v>165</v>
      </c>
      <c r="B48" s="70" t="s">
        <v>128</v>
      </c>
      <c r="C48" s="71"/>
      <c r="D48" s="72"/>
      <c r="E48" s="25"/>
      <c r="F48" s="14"/>
    </row>
    <row r="49" spans="1:6" ht="33" customHeight="1" thickBot="1">
      <c r="A49" s="55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55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56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54" t="s">
        <v>166</v>
      </c>
      <c r="B52" s="70" t="s">
        <v>124</v>
      </c>
      <c r="C52" s="71"/>
      <c r="D52" s="72"/>
      <c r="E52" s="15"/>
      <c r="F52" s="14"/>
    </row>
    <row r="53" spans="1:6" ht="63.75" customHeight="1" thickBot="1">
      <c r="A53" s="55"/>
      <c r="B53" s="13" t="s">
        <v>65</v>
      </c>
      <c r="C53" s="21"/>
      <c r="D53" s="28" t="s">
        <v>65</v>
      </c>
      <c r="E53" s="27" t="s">
        <v>210</v>
      </c>
      <c r="F53" s="14"/>
    </row>
    <row r="54" spans="1:6" ht="27.75" customHeight="1" thickBot="1">
      <c r="A54" s="55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56"/>
      <c r="B55" s="3" t="s">
        <v>66</v>
      </c>
      <c r="C55" s="1" t="s">
        <v>15</v>
      </c>
      <c r="D55" s="3" t="s">
        <v>66</v>
      </c>
      <c r="E55" s="3">
        <v>0.51</v>
      </c>
      <c r="F55" s="14"/>
    </row>
    <row r="56" spans="1:6" ht="27.75" customHeight="1" thickBot="1">
      <c r="A56" s="54" t="s">
        <v>167</v>
      </c>
      <c r="B56" s="70" t="s">
        <v>177</v>
      </c>
      <c r="C56" s="71"/>
      <c r="D56" s="72"/>
      <c r="E56" s="15"/>
      <c r="F56" s="14"/>
    </row>
    <row r="57" spans="1:6" ht="44.25" customHeight="1" thickBot="1">
      <c r="A57" s="55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55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56"/>
      <c r="B59" s="3" t="s">
        <v>66</v>
      </c>
      <c r="C59" s="1" t="s">
        <v>15</v>
      </c>
      <c r="D59" s="3" t="s">
        <v>66</v>
      </c>
      <c r="E59" s="3">
        <v>0.14</v>
      </c>
      <c r="F59" s="14"/>
    </row>
    <row r="60" spans="1:6" ht="31.5" customHeight="1" thickBot="1">
      <c r="A60" s="54" t="s">
        <v>168</v>
      </c>
      <c r="B60" s="73" t="s">
        <v>187</v>
      </c>
      <c r="C60" s="74"/>
      <c r="D60" s="74"/>
      <c r="E60" s="25"/>
      <c r="F60" s="14"/>
    </row>
    <row r="61" spans="1:6" ht="47.25" customHeight="1" thickBot="1">
      <c r="A61" s="55"/>
      <c r="B61" s="13" t="s">
        <v>65</v>
      </c>
      <c r="C61" s="21"/>
      <c r="D61" s="28" t="s">
        <v>65</v>
      </c>
      <c r="E61" s="24" t="s">
        <v>178</v>
      </c>
      <c r="F61" s="14"/>
    </row>
    <row r="62" spans="1:6" ht="31.5" customHeight="1" thickBot="1">
      <c r="A62" s="55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56"/>
      <c r="B63" s="3" t="s">
        <v>66</v>
      </c>
      <c r="C63" s="1" t="s">
        <v>15</v>
      </c>
      <c r="D63" s="3" t="s">
        <v>66</v>
      </c>
      <c r="E63" s="3">
        <v>0.29</v>
      </c>
      <c r="F63" s="14"/>
    </row>
    <row r="64" spans="1:6" ht="27.75" customHeight="1" thickBot="1">
      <c r="A64" s="54" t="s">
        <v>169</v>
      </c>
      <c r="B64" s="67" t="s">
        <v>120</v>
      </c>
      <c r="C64" s="68"/>
      <c r="D64" s="69"/>
      <c r="E64" s="22"/>
      <c r="F64" s="14"/>
    </row>
    <row r="65" spans="1:6" ht="41.25" customHeight="1" thickBot="1">
      <c r="A65" s="55"/>
      <c r="B65" s="13" t="s">
        <v>65</v>
      </c>
      <c r="C65" s="21"/>
      <c r="D65" s="28" t="s">
        <v>65</v>
      </c>
      <c r="E65" s="26" t="s">
        <v>179</v>
      </c>
      <c r="F65" s="14"/>
    </row>
    <row r="66" spans="1:6" ht="27.75" customHeight="1" thickBot="1">
      <c r="A66" s="55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56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54" t="s">
        <v>170</v>
      </c>
      <c r="B68" s="67" t="s">
        <v>119</v>
      </c>
      <c r="C68" s="68"/>
      <c r="D68" s="69"/>
      <c r="E68" s="16"/>
      <c r="F68" s="14"/>
    </row>
    <row r="69" spans="1:6" ht="39.75" customHeight="1" thickBot="1">
      <c r="A69" s="55"/>
      <c r="B69" s="13" t="s">
        <v>65</v>
      </c>
      <c r="C69" s="21"/>
      <c r="D69" s="28" t="s">
        <v>65</v>
      </c>
      <c r="E69" s="26" t="s">
        <v>180</v>
      </c>
      <c r="F69" s="14"/>
    </row>
    <row r="70" spans="1:6" ht="27.75" customHeight="1" thickBot="1">
      <c r="A70" s="55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56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54" t="s">
        <v>171</v>
      </c>
      <c r="B72" s="67" t="s">
        <v>127</v>
      </c>
      <c r="C72" s="68"/>
      <c r="D72" s="69"/>
      <c r="E72" s="16"/>
      <c r="F72" s="14"/>
    </row>
    <row r="73" spans="1:6" ht="38.25" customHeight="1" thickBot="1">
      <c r="A73" s="55"/>
      <c r="B73" s="13" t="s">
        <v>65</v>
      </c>
      <c r="C73" s="21"/>
      <c r="D73" s="28" t="s">
        <v>65</v>
      </c>
      <c r="E73" s="26" t="s">
        <v>180</v>
      </c>
      <c r="F73" s="14"/>
    </row>
    <row r="74" spans="1:6" ht="27.75" customHeight="1" thickBot="1">
      <c r="A74" s="55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56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54" t="s">
        <v>172</v>
      </c>
      <c r="B76" s="67" t="s">
        <v>126</v>
      </c>
      <c r="C76" s="68"/>
      <c r="D76" s="69"/>
      <c r="E76" s="15"/>
      <c r="F76" s="14"/>
    </row>
    <row r="77" spans="1:6" ht="32.25" customHeight="1" thickBot="1">
      <c r="A77" s="55"/>
      <c r="B77" s="13" t="s">
        <v>65</v>
      </c>
      <c r="C77" s="21"/>
      <c r="D77" s="28" t="s">
        <v>65</v>
      </c>
      <c r="E77" s="26" t="s">
        <v>209</v>
      </c>
      <c r="F77" s="14"/>
    </row>
    <row r="78" spans="1:6" ht="27.75" customHeight="1" thickBot="1">
      <c r="A78" s="55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56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54" t="s">
        <v>173</v>
      </c>
      <c r="B80" s="67" t="s">
        <v>123</v>
      </c>
      <c r="C80" s="68"/>
      <c r="D80" s="69"/>
      <c r="E80" s="15"/>
      <c r="F80" s="14"/>
    </row>
    <row r="81" spans="1:6" ht="40.5" customHeight="1" thickBot="1">
      <c r="A81" s="55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55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56"/>
      <c r="B83" s="3" t="s">
        <v>66</v>
      </c>
      <c r="C83" s="1" t="s">
        <v>15</v>
      </c>
      <c r="D83" s="3" t="s">
        <v>66</v>
      </c>
      <c r="E83" s="3">
        <v>2.74</v>
      </c>
      <c r="F83">
        <f>E43+E47+E51+E55+E59+E63+E67+E71+E75+E79+E83</f>
        <v>23.950000000000003</v>
      </c>
    </row>
    <row r="84" spans="1:5" ht="39.75" customHeight="1" thickBot="1">
      <c r="A84" s="52" t="s">
        <v>67</v>
      </c>
      <c r="B84" s="53"/>
      <c r="C84" s="53"/>
      <c r="D84" s="53"/>
      <c r="E84" s="53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52" t="s">
        <v>77</v>
      </c>
      <c r="B89" s="53"/>
      <c r="C89" s="53"/>
      <c r="D89" s="53"/>
      <c r="E89" s="53"/>
    </row>
    <row r="90" spans="1:5" ht="36.7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">
        <v>0</v>
      </c>
    </row>
    <row r="91" spans="1:5" ht="41.25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">
        <v>0</v>
      </c>
    </row>
    <row r="92" spans="1:5" ht="39.7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">
        <v>2057.98</v>
      </c>
    </row>
    <row r="93" spans="1:5" ht="37.5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">
        <v>0</v>
      </c>
    </row>
    <row r="94" spans="1:5" ht="39.7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">
        <v>0</v>
      </c>
    </row>
    <row r="95" spans="1:5" ht="39.7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40">
        <f>E102+E112</f>
        <v>5366.6900000000005</v>
      </c>
    </row>
    <row r="96" spans="1:5" ht="23.25" customHeight="1" thickBot="1">
      <c r="A96" s="57" t="s">
        <v>183</v>
      </c>
      <c r="B96" s="58"/>
      <c r="C96" s="58"/>
      <c r="D96" s="58"/>
      <c r="E96" s="59"/>
    </row>
    <row r="97" spans="1:5" ht="37.5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48" t="s">
        <v>194</v>
      </c>
    </row>
    <row r="98" spans="1:5" ht="24.75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48" t="s">
        <v>195</v>
      </c>
    </row>
    <row r="99" spans="1:5" ht="34.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">
        <v>887</v>
      </c>
    </row>
    <row r="100" spans="1:5" ht="34.5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40">
        <f>Лист1!B19</f>
        <v>11393.44</v>
      </c>
    </row>
    <row r="101" spans="1:5" ht="36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40">
        <v>8651.76</v>
      </c>
    </row>
    <row r="102" spans="1:5" ht="33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40">
        <f>E100-E101</f>
        <v>2741.6800000000003</v>
      </c>
    </row>
    <row r="103" spans="1:5" ht="45.7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40">
        <f>E100</f>
        <v>11393.44</v>
      </c>
    </row>
    <row r="104" spans="1:5" ht="55.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40">
        <v>10382.46</v>
      </c>
    </row>
    <row r="105" spans="1:5" ht="54.7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40">
        <f>E103-E104</f>
        <v>1010.9800000000014</v>
      </c>
    </row>
    <row r="106" spans="1:5" ht="60.75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">
        <v>0</v>
      </c>
    </row>
    <row r="107" spans="1:5" ht="29.25" customHeight="1" thickBot="1">
      <c r="A107" s="49" t="s">
        <v>105</v>
      </c>
      <c r="B107" s="3" t="s">
        <v>85</v>
      </c>
      <c r="C107" s="1" t="s">
        <v>7</v>
      </c>
      <c r="D107" s="3" t="s">
        <v>85</v>
      </c>
      <c r="E107" s="48" t="s">
        <v>196</v>
      </c>
    </row>
    <row r="108" spans="1:5" ht="34.5" customHeight="1" thickBot="1">
      <c r="A108" s="50" t="s">
        <v>106</v>
      </c>
      <c r="B108" s="3" t="s">
        <v>2</v>
      </c>
      <c r="C108" s="1" t="s">
        <v>7</v>
      </c>
      <c r="D108" s="3" t="s">
        <v>2</v>
      </c>
      <c r="E108" s="48" t="s">
        <v>195</v>
      </c>
    </row>
    <row r="109" spans="1:5" ht="36.75" customHeight="1" thickBot="1">
      <c r="A109" s="50" t="s">
        <v>107</v>
      </c>
      <c r="B109" s="3" t="s">
        <v>88</v>
      </c>
      <c r="C109" s="1" t="s">
        <v>89</v>
      </c>
      <c r="D109" s="3" t="s">
        <v>88</v>
      </c>
      <c r="E109" s="3">
        <v>887</v>
      </c>
    </row>
    <row r="110" spans="1:5" ht="33.75" customHeight="1" thickBot="1">
      <c r="A110" s="49" t="s">
        <v>109</v>
      </c>
      <c r="B110" s="3" t="s">
        <v>91</v>
      </c>
      <c r="C110" s="1" t="s">
        <v>15</v>
      </c>
      <c r="D110" s="3" t="s">
        <v>91</v>
      </c>
      <c r="E110" s="40">
        <f>Лист1!B20</f>
        <v>10692.16</v>
      </c>
    </row>
    <row r="111" spans="1:5" ht="39.75" customHeight="1" thickBot="1">
      <c r="A111" s="50" t="s">
        <v>111</v>
      </c>
      <c r="B111" s="3" t="s">
        <v>93</v>
      </c>
      <c r="C111" s="1" t="s">
        <v>15</v>
      </c>
      <c r="D111" s="3" t="s">
        <v>93</v>
      </c>
      <c r="E111" s="40">
        <v>8067.15</v>
      </c>
    </row>
    <row r="112" spans="1:5" ht="39.75" customHeight="1" thickBot="1">
      <c r="A112" s="50" t="s">
        <v>113</v>
      </c>
      <c r="B112" s="3" t="s">
        <v>95</v>
      </c>
      <c r="C112" s="1" t="s">
        <v>15</v>
      </c>
      <c r="D112" s="3" t="s">
        <v>95</v>
      </c>
      <c r="E112" s="40">
        <f>E110-E111</f>
        <v>2625.01</v>
      </c>
    </row>
    <row r="113" spans="1:5" ht="55.5" customHeight="1" thickBot="1">
      <c r="A113" s="50" t="s">
        <v>115</v>
      </c>
      <c r="B113" s="3" t="s">
        <v>97</v>
      </c>
      <c r="C113" s="1" t="s">
        <v>15</v>
      </c>
      <c r="D113" s="3" t="s">
        <v>97</v>
      </c>
      <c r="E113" s="40">
        <f>E110</f>
        <v>10692.16</v>
      </c>
    </row>
    <row r="114" spans="1:5" ht="48.75" customHeight="1" thickBot="1">
      <c r="A114" s="49" t="s">
        <v>197</v>
      </c>
      <c r="B114" s="3" t="s">
        <v>99</v>
      </c>
      <c r="C114" s="1" t="s">
        <v>15</v>
      </c>
      <c r="D114" s="3" t="s">
        <v>99</v>
      </c>
      <c r="E114" s="40">
        <v>9721.63</v>
      </c>
    </row>
    <row r="115" spans="1:5" ht="45.75" thickBot="1">
      <c r="A115" s="50" t="s">
        <v>198</v>
      </c>
      <c r="B115" s="3" t="s">
        <v>101</v>
      </c>
      <c r="C115" s="1" t="s">
        <v>15</v>
      </c>
      <c r="D115" s="3" t="s">
        <v>101</v>
      </c>
      <c r="E115" s="40">
        <f>E113-E114</f>
        <v>970.5300000000007</v>
      </c>
    </row>
    <row r="116" spans="1:5" ht="60.75" thickBot="1">
      <c r="A116" s="49" t="s">
        <v>199</v>
      </c>
      <c r="B116" s="3" t="s">
        <v>103</v>
      </c>
      <c r="C116" s="1" t="s">
        <v>15</v>
      </c>
      <c r="D116" s="3" t="s">
        <v>103</v>
      </c>
      <c r="E116" s="3">
        <v>0</v>
      </c>
    </row>
    <row r="117" spans="1:5" ht="25.5" customHeight="1" thickBot="1">
      <c r="A117" s="52" t="s">
        <v>104</v>
      </c>
      <c r="B117" s="53"/>
      <c r="C117" s="53"/>
      <c r="D117" s="53"/>
      <c r="E117" s="53"/>
    </row>
    <row r="118" spans="1:5" ht="30.75" thickBot="1">
      <c r="A118" s="50" t="s">
        <v>200</v>
      </c>
      <c r="B118" s="3" t="s">
        <v>69</v>
      </c>
      <c r="C118" s="1" t="s">
        <v>70</v>
      </c>
      <c r="D118" s="3" t="s">
        <v>69</v>
      </c>
      <c r="E118" s="3">
        <v>1</v>
      </c>
    </row>
    <row r="119" spans="1:5" ht="30.75" thickBot="1">
      <c r="A119" s="50" t="s">
        <v>201</v>
      </c>
      <c r="B119" s="3" t="s">
        <v>72</v>
      </c>
      <c r="C119" s="1" t="s">
        <v>70</v>
      </c>
      <c r="D119" s="3" t="s">
        <v>72</v>
      </c>
      <c r="E119" s="3">
        <v>1</v>
      </c>
    </row>
    <row r="120" spans="1:5" ht="45.75" thickBot="1">
      <c r="A120" s="50" t="s">
        <v>202</v>
      </c>
      <c r="B120" s="3" t="s">
        <v>74</v>
      </c>
      <c r="C120" s="1" t="s">
        <v>108</v>
      </c>
      <c r="D120" s="3" t="s">
        <v>74</v>
      </c>
      <c r="E120" s="3">
        <v>0</v>
      </c>
    </row>
    <row r="121" spans="1:5" ht="30.75" thickBot="1">
      <c r="A121" s="50" t="s">
        <v>203</v>
      </c>
      <c r="B121" s="3" t="s">
        <v>76</v>
      </c>
      <c r="C121" s="1" t="s">
        <v>15</v>
      </c>
      <c r="D121" s="3" t="s">
        <v>76</v>
      </c>
      <c r="E121" s="3">
        <v>0</v>
      </c>
    </row>
    <row r="122" spans="1:5" ht="28.5" customHeight="1" thickBot="1">
      <c r="A122" s="52" t="s">
        <v>110</v>
      </c>
      <c r="B122" s="53"/>
      <c r="C122" s="53"/>
      <c r="D122" s="53"/>
      <c r="E122" s="53"/>
    </row>
    <row r="123" spans="1:5" ht="35.25" customHeight="1" thickBot="1">
      <c r="A123" s="50" t="s">
        <v>204</v>
      </c>
      <c r="B123" s="3" t="s">
        <v>112</v>
      </c>
      <c r="C123" s="1" t="s">
        <v>70</v>
      </c>
      <c r="D123" s="3" t="s">
        <v>112</v>
      </c>
      <c r="E123" s="1">
        <v>0</v>
      </c>
    </row>
    <row r="124" spans="1:5" ht="38.25" customHeight="1" thickBot="1">
      <c r="A124" s="50" t="s">
        <v>205</v>
      </c>
      <c r="B124" s="3" t="s">
        <v>114</v>
      </c>
      <c r="C124" s="1" t="s">
        <v>70</v>
      </c>
      <c r="D124" s="3" t="s">
        <v>114</v>
      </c>
      <c r="E124" s="1">
        <v>0</v>
      </c>
    </row>
    <row r="125" spans="1:5" ht="45.75" thickBot="1">
      <c r="A125" s="50" t="s">
        <v>206</v>
      </c>
      <c r="B125" s="3" t="s">
        <v>116</v>
      </c>
      <c r="C125" s="1" t="s">
        <v>15</v>
      </c>
      <c r="D125" s="3" t="s">
        <v>116</v>
      </c>
      <c r="E125" s="1">
        <v>0</v>
      </c>
    </row>
  </sheetData>
  <sheetProtection/>
  <mergeCells count="44">
    <mergeCell ref="B48:D48"/>
    <mergeCell ref="B52:D52"/>
    <mergeCell ref="B44:D44"/>
    <mergeCell ref="B72:D72"/>
    <mergeCell ref="B56:D56"/>
    <mergeCell ref="B39:D39"/>
    <mergeCell ref="B40:D40"/>
    <mergeCell ref="B36:D36"/>
    <mergeCell ref="B37:D37"/>
    <mergeCell ref="B29:D29"/>
    <mergeCell ref="B30:D30"/>
    <mergeCell ref="B34:D34"/>
    <mergeCell ref="B35:D35"/>
    <mergeCell ref="A40:A43"/>
    <mergeCell ref="A44:A47"/>
    <mergeCell ref="B80:D80"/>
    <mergeCell ref="B60:D60"/>
    <mergeCell ref="B64:D64"/>
    <mergeCell ref="B68:D68"/>
    <mergeCell ref="A48:A51"/>
    <mergeCell ref="A52:A55"/>
    <mergeCell ref="A72:A75"/>
    <mergeCell ref="B76:D76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28:D28"/>
    <mergeCell ref="A76:A79"/>
    <mergeCell ref="A56:A59"/>
    <mergeCell ref="A60:A63"/>
    <mergeCell ref="A64:A67"/>
    <mergeCell ref="A68:A71"/>
    <mergeCell ref="A117:E117"/>
    <mergeCell ref="A122:E122"/>
    <mergeCell ref="A80:A83"/>
    <mergeCell ref="A89:E89"/>
    <mergeCell ref="A96:E96"/>
    <mergeCell ref="A84:E84"/>
  </mergeCells>
  <printOptions/>
  <pageMargins left="0.22" right="0.2" top="0.22" bottom="0.2" header="0.18" footer="0.22"/>
  <pageSetup horizontalDpi="600" verticalDpi="600" orientation="landscape" paperSize="9" scale="90" r:id="rId1"/>
  <rowBreaks count="3" manualBreakCount="3">
    <brk id="14" max="4" man="1"/>
    <brk id="24" max="4" man="1"/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2016-03-16T12:01:10Z</cp:lastPrinted>
  <dcterms:created xsi:type="dcterms:W3CDTF">1996-10-08T23:32:33Z</dcterms:created>
  <dcterms:modified xsi:type="dcterms:W3CDTF">2016-03-29T15:33:17Z</dcterms:modified>
  <cp:category/>
  <cp:version/>
  <cp:contentType/>
  <cp:contentStatus/>
</cp:coreProperties>
</file>